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tachlostergarte.sharepoint.com/sites/Ablage/Freigegebene Dokumente/Praesidium/Preiserhöhung/Preiserhöhung August2020/Tarifliste/"/>
    </mc:Choice>
  </mc:AlternateContent>
  <xr:revisionPtr revIDLastSave="100" documentId="13_ncr:1_{4166824D-DF8A-4784-A4C9-37E711BD37B9}" xr6:coauthVersionLast="47" xr6:coauthVersionMax="47" xr10:uidLastSave="{A62F6135-DD49-4ACC-BBEA-7D6306AF4B2A}"/>
  <workbookProtection workbookAlgorithmName="SHA-512" workbookHashValue="IJXd/1C5WGgbYa2joQA23D4WXlRjZD9wqQRowlxNqvuQB6nA3gSYOrbakwClQNawEACmIx4+eDmF0sfFmCOWxg==" workbookSaltValue="ELsSAP0nz6GINgVYqKePRw==" workbookSpinCount="100000" lockStructure="1"/>
  <bookViews>
    <workbookView xWindow="-38520" yWindow="-5580" windowWidth="38640" windowHeight="21120" xr2:uid="{00000000-000D-0000-FFFF-FFFF00000000}"/>
  </bookViews>
  <sheets>
    <sheet name="RechnerKiTaChlostergarte2025" sheetId="1" r:id="rId1"/>
  </sheets>
  <definedNames>
    <definedName name="_xlnm.Print_Area" localSheetId="0">RechnerKiTaChlostergarte2025!$A$1:$F$35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14" i="1" l="1"/>
  <c r="B26" i="1" s="1"/>
  <c r="B17" i="1" l="1"/>
  <c r="B16" i="1"/>
  <c r="B15" i="1"/>
  <c r="B19" i="1"/>
  <c r="B20" i="1" s="1"/>
  <c r="B32" i="1" l="1"/>
  <c r="B33" i="1" s="1"/>
  <c r="B21" i="1"/>
  <c r="B22" i="1" s="1"/>
  <c r="B27" i="1"/>
  <c r="B24" i="1" l="1"/>
  <c r="B23" i="1"/>
  <c r="B30" i="1"/>
  <c r="B29" i="1"/>
  <c r="B28" i="1"/>
  <c r="B25" i="1" l="1"/>
  <c r="B31" i="1"/>
</calcChain>
</file>

<file path=xl/sharedStrings.xml><?xml version="1.0" encoding="utf-8"?>
<sst xmlns="http://schemas.openxmlformats.org/spreadsheetml/2006/main" count="85" uniqueCount="56">
  <si>
    <t>Geburtsdatum* (TT.MM.JJ)</t>
  </si>
  <si>
    <t>Felder bitte ergänzen</t>
  </si>
  <si>
    <t>Anzahl ganze Tage*:</t>
  </si>
  <si>
    <t>Anzahl halbe Tage mit Mittagessen*:</t>
  </si>
  <si>
    <t>Anzahl halbe Tage ohne Mittagessen*:</t>
  </si>
  <si>
    <t>Anzahl Tage Kindergarten*:</t>
  </si>
  <si>
    <t>TOTAL Tage</t>
  </si>
  <si>
    <t>TAG</t>
  </si>
  <si>
    <t>Monat</t>
  </si>
  <si>
    <t>Jahr</t>
  </si>
  <si>
    <t>Berechneter Preis pro Monat
Kind bis 18 Monate</t>
  </si>
  <si>
    <t>Mit Geschwisterrabatt</t>
  </si>
  <si>
    <t>19 Monate</t>
  </si>
  <si>
    <t>18 Monate</t>
  </si>
  <si>
    <t>Berechneter Preis pro Monat  
Kind ab 19 Monate</t>
  </si>
  <si>
    <t>CHF</t>
  </si>
  <si>
    <t xml:space="preserve">CHF </t>
  </si>
  <si>
    <t>Halber Tag mit Mittagessen</t>
  </si>
  <si>
    <t>Halber Tag ohne Mittagessen</t>
  </si>
  <si>
    <t>Vergünstigungen:</t>
  </si>
  <si>
    <t>Geschwisterrabatt</t>
  </si>
  <si>
    <t>Zusatzbetreuung: Nur für angemeldete Kinder</t>
  </si>
  <si>
    <t>ab 19 Monate</t>
  </si>
  <si>
    <t>bis 18 Monate</t>
  </si>
  <si>
    <t>Pro Stunde</t>
  </si>
  <si>
    <t>Familien-Einschreibgebühr</t>
  </si>
  <si>
    <t>Pro Familie, einmalig</t>
  </si>
  <si>
    <t>Eingewöhnungspauschale</t>
  </si>
  <si>
    <t>Pro Kind, einmalig</t>
  </si>
  <si>
    <t>Mitgliederbeitrag:</t>
  </si>
  <si>
    <t>Jährlich</t>
  </si>
  <si>
    <t xml:space="preserve">Verspätete Abholung: </t>
  </si>
  <si>
    <t>Je Kind pro angebrochende Viertelstunde</t>
  </si>
  <si>
    <t>Preise für Kinder ab 19 Monaten:</t>
  </si>
  <si>
    <t>Tagespauschalen</t>
  </si>
  <si>
    <t>Ganztagesbetreuung (inkl. Mahlzeiten)</t>
  </si>
  <si>
    <t>1x pro Woche*</t>
  </si>
  <si>
    <t xml:space="preserve">Preise für Kleinkinder bis 18 Monate und Kinder mit besonderen Bedürfnissen: </t>
  </si>
  <si>
    <t>2x pro Woche*</t>
  </si>
  <si>
    <t>3x pro Woche*</t>
  </si>
  <si>
    <t>4x pro Woche*</t>
  </si>
  <si>
    <t>5x pro Woche*</t>
  </si>
  <si>
    <t>Monatspauschale pro Tag in CHF</t>
  </si>
  <si>
    <t>10 % auf das zweite und jedes weitere Kind (nicht kumulierend).</t>
  </si>
  <si>
    <t>Ganztagesbetreuung</t>
  </si>
  <si>
    <t>Nach vorgehender Absprache mit der pädagogischen Leitung sehr gerne.</t>
  </si>
  <si>
    <t>Monatspauschale pro Woche in CHF</t>
  </si>
  <si>
    <t>Die oben aufgeführten Preise (in CHF) sind Wochenpreise, jeweils auf x Besuche pro Woche berechnet.</t>
  </si>
  <si>
    <t>* Ihr Kind besucht die KiTa  x-mal pro Woche. Kombinationen sind möglich. Die minimale Betreuungszeit beträgt 1 Tag die Woche.</t>
  </si>
  <si>
    <t>Neuer Betreuungspreis ab 
Kind ab 19 Monate</t>
  </si>
  <si>
    <t>Tarifrechner KiTa Chlostergarte</t>
  </si>
  <si>
    <t>KiGa:</t>
  </si>
  <si>
    <t>19 Monate:</t>
  </si>
  <si>
    <t>31 Monate</t>
  </si>
  <si>
    <t>25 Monate:</t>
  </si>
  <si>
    <t>Die Preise wurden vom Vorstand am 30. Juni 2025 genehmigt.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</si>
</sst>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CHF&quot;\ #,##0;[Red]&quot;CHF&quot;\ \-#,##0"/>
    <numFmt numFmtId="164" formatCode="#,##0.00\ &quot;CHF&quot;;\-#,##0.00\ &quot;CHF&quot;"/>
    <numFmt numFmtId="165" formatCode="[$-807]d/\ mmm\ yy;@"/>
    <numFmt numFmtId="166" formatCode="_ &quot;SFr.&quot;\ * #,##0.00_ ;_ &quot;SFr.&quot;\ * \-#,##0.00_ ;_ &quot;SFr.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0" fillId="2" borderId="2" xfId="0" applyFill="1" applyBorder="1" applyAlignment="1" applyProtection="1">
      <alignment vertical="top" wrapText="1"/>
      <protection hidden="1"/>
    </xf>
    <xf numFmtId="0" fontId="0" fillId="2" borderId="1" xfId="0" applyFill="1" applyBorder="1" applyProtection="1">
      <protection locked="0"/>
    </xf>
    <xf numFmtId="0" fontId="5" fillId="3" borderId="0" xfId="0" applyFont="1" applyFill="1" applyAlignment="1" applyProtection="1">
      <alignment horizontal="right" wrapText="1"/>
      <protection hidden="1"/>
    </xf>
    <xf numFmtId="0" fontId="5" fillId="3" borderId="0" xfId="0" applyFont="1" applyFill="1" applyProtection="1">
      <protection hidden="1"/>
    </xf>
    <xf numFmtId="0" fontId="4" fillId="0" borderId="3" xfId="0" applyFont="1" applyBorder="1" applyAlignment="1" applyProtection="1">
      <alignment wrapText="1"/>
      <protection hidden="1"/>
    </xf>
    <xf numFmtId="0" fontId="4" fillId="0" borderId="4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5" xfId="0" applyBorder="1" applyProtection="1">
      <protection hidden="1"/>
    </xf>
    <xf numFmtId="0" fontId="4" fillId="0" borderId="0" xfId="0" applyFont="1" applyAlignment="1" applyProtection="1">
      <alignment horizontal="right" wrapText="1"/>
      <protection hidden="1"/>
    </xf>
    <xf numFmtId="164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165" fontId="7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4" fontId="7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top"/>
      <protection hidden="1"/>
    </xf>
    <xf numFmtId="0" fontId="7" fillId="0" borderId="0" xfId="0" applyFont="1" applyAlignment="1" applyProtection="1">
      <alignment horizontal="right" vertical="top" wrapText="1"/>
      <protection hidden="1"/>
    </xf>
    <xf numFmtId="166" fontId="7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top"/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/>
      <protection hidden="1"/>
    </xf>
    <xf numFmtId="0" fontId="3" fillId="0" borderId="0" xfId="0" applyFont="1" applyProtection="1">
      <protection hidden="1"/>
    </xf>
    <xf numFmtId="14" fontId="0" fillId="2" borderId="2" xfId="0" applyNumberFormat="1" applyFill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right"/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9" fontId="0" fillId="0" borderId="0" xfId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6" fontId="2" fillId="0" borderId="0" xfId="0" applyNumberFormat="1" applyFont="1" applyAlignment="1" applyProtection="1">
      <alignment horizontal="center"/>
      <protection hidden="1"/>
    </xf>
    <xf numFmtId="14" fontId="0" fillId="2" borderId="1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0" borderId="0" xfId="0" applyAlignment="1" applyProtection="1">
      <alignment horizontal="left" vertical="top" wrapText="1"/>
      <protection hidden="1"/>
    </xf>
    <xf numFmtId="1" fontId="0" fillId="0" borderId="0" xfId="0" applyNumberForma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</cellXfs>
  <cellStyles count="2">
    <cellStyle name="Prozent" xfId="1" builtinId="5"/>
    <cellStyle name="Standard" xfId="0" builtinId="0"/>
  </cellStyles>
  <dxfs count="6"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1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3500</xdr:colOff>
      <xdr:row>1</xdr:row>
      <xdr:rowOff>34714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5720D9D-A710-496D-9B30-5E764B71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60000" cy="1380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showGridLines="0" tabSelected="1" zoomScaleNormal="100" workbookViewId="0">
      <selection activeCell="B5" sqref="B5"/>
    </sheetView>
  </sheetViews>
  <sheetFormatPr baseColWidth="10" defaultColWidth="11.44140625" defaultRowHeight="14.4" x14ac:dyDescent="0.3"/>
  <cols>
    <col min="1" max="1" width="42" style="1" customWidth="1"/>
    <col min="2" max="6" width="13.6640625" style="1" customWidth="1"/>
    <col min="7" max="7" width="10.109375" style="1" bestFit="1" customWidth="1"/>
    <col min="8" max="16384" width="11.44140625" style="1"/>
  </cols>
  <sheetData>
    <row r="1" spans="1:7" ht="106.95" customHeight="1" x14ac:dyDescent="0.3"/>
    <row r="3" spans="1:7" s="2" customFormat="1" ht="18" x14ac:dyDescent="0.35">
      <c r="A3" s="2" t="s">
        <v>50</v>
      </c>
      <c r="D3" s="27"/>
      <c r="E3" s="27"/>
      <c r="F3" s="27"/>
      <c r="G3" s="27"/>
    </row>
    <row r="4" spans="1:7" ht="15" thickBot="1" x14ac:dyDescent="0.35">
      <c r="D4" s="4"/>
      <c r="E4" s="4"/>
      <c r="F4" s="4"/>
      <c r="G4" s="4"/>
    </row>
    <row r="5" spans="1:7" ht="15.6" thickTop="1" thickBot="1" x14ac:dyDescent="0.35">
      <c r="A5" s="5" t="s">
        <v>0</v>
      </c>
      <c r="B5" s="48"/>
      <c r="D5" s="30" t="s">
        <v>1</v>
      </c>
      <c r="E5" s="6"/>
      <c r="F5" s="4"/>
      <c r="G5" s="4"/>
    </row>
    <row r="6" spans="1:7" ht="15.6" thickTop="1" thickBot="1" x14ac:dyDescent="0.35">
      <c r="A6" s="5" t="s">
        <v>2</v>
      </c>
      <c r="B6" s="7"/>
      <c r="D6" s="31" t="s">
        <v>55</v>
      </c>
      <c r="E6" s="4"/>
      <c r="F6" s="4"/>
      <c r="G6" s="4"/>
    </row>
    <row r="7" spans="1:7" ht="15.6" thickTop="1" thickBot="1" x14ac:dyDescent="0.35">
      <c r="A7" s="5" t="s">
        <v>3</v>
      </c>
      <c r="B7" s="7"/>
      <c r="D7" s="4"/>
      <c r="E7" s="4"/>
      <c r="F7" s="4"/>
      <c r="G7" s="4"/>
    </row>
    <row r="8" spans="1:7" ht="15.6" thickTop="1" thickBot="1" x14ac:dyDescent="0.35">
      <c r="A8" s="5" t="s">
        <v>4</v>
      </c>
      <c r="B8" s="7"/>
      <c r="D8" s="51"/>
      <c r="E8" s="51"/>
      <c r="F8" s="51"/>
      <c r="G8" s="51"/>
    </row>
    <row r="9" spans="1:7" ht="15.6" thickTop="1" thickBot="1" x14ac:dyDescent="0.35">
      <c r="A9" s="5" t="s">
        <v>52</v>
      </c>
      <c r="B9" s="49">
        <f>EOMONTH(B5, 18)+1</f>
        <v>579</v>
      </c>
      <c r="D9" s="51"/>
      <c r="E9" s="51"/>
      <c r="F9" s="51"/>
      <c r="G9" s="51"/>
    </row>
    <row r="10" spans="1:7" ht="15.6" thickTop="1" thickBot="1" x14ac:dyDescent="0.35">
      <c r="A10" s="5" t="s">
        <v>54</v>
      </c>
      <c r="B10" s="49">
        <f>EOMONTH(B5, 24)+1</f>
        <v>763</v>
      </c>
      <c r="D10" s="51"/>
      <c r="E10" s="51"/>
      <c r="F10" s="51"/>
      <c r="G10" s="51"/>
    </row>
    <row r="11" spans="1:7" ht="15.6" thickTop="1" thickBot="1" x14ac:dyDescent="0.35">
      <c r="A11" s="5" t="s">
        <v>53</v>
      </c>
      <c r="B11" s="49">
        <f>EOMONTH(B5,30)+1</f>
        <v>944</v>
      </c>
      <c r="D11" s="51"/>
      <c r="E11" s="51"/>
      <c r="F11" s="51"/>
      <c r="G11" s="51"/>
    </row>
    <row r="12" spans="1:7" ht="15.6" thickTop="1" thickBot="1" x14ac:dyDescent="0.35">
      <c r="A12" s="5" t="s">
        <v>51</v>
      </c>
      <c r="B12" s="50" t="str">
        <f>IF(YEAR(B5)&gt;2010,"31.07."&amp;IF(MONTH(B5)&gt;7,YEAR(B5)+5,YEAR(B5)+4),"")</f>
        <v/>
      </c>
      <c r="D12" s="51"/>
      <c r="E12" s="51"/>
      <c r="F12" s="51"/>
      <c r="G12" s="51"/>
    </row>
    <row r="13" spans="1:7" ht="15" thickTop="1" x14ac:dyDescent="0.3">
      <c r="A13" s="8" t="s">
        <v>5</v>
      </c>
      <c r="B13" s="9"/>
      <c r="D13" s="51"/>
      <c r="E13" s="51"/>
      <c r="F13" s="51"/>
      <c r="G13" s="51"/>
    </row>
    <row r="14" spans="1:7" hidden="1" x14ac:dyDescent="0.3">
      <c r="A14" s="10" t="s">
        <v>6</v>
      </c>
      <c r="B14" s="11">
        <f>SUM(B6:B8)</f>
        <v>0</v>
      </c>
      <c r="D14" s="51"/>
      <c r="E14" s="51"/>
      <c r="F14" s="51"/>
      <c r="G14" s="51"/>
    </row>
    <row r="15" spans="1:7" hidden="1" x14ac:dyDescent="0.3">
      <c r="A15" s="12" t="s">
        <v>7</v>
      </c>
      <c r="B15" s="13">
        <f>DAY(B5)</f>
        <v>0</v>
      </c>
      <c r="D15" s="51"/>
      <c r="E15" s="51"/>
      <c r="F15" s="51"/>
      <c r="G15" s="51"/>
    </row>
    <row r="16" spans="1:7" hidden="1" x14ac:dyDescent="0.3">
      <c r="A16" s="12" t="s">
        <v>8</v>
      </c>
      <c r="B16" s="13">
        <f>MONTH(B5)</f>
        <v>1</v>
      </c>
    </row>
    <row r="17" spans="1:7" hidden="1" x14ac:dyDescent="0.3">
      <c r="A17" s="12" t="s">
        <v>9</v>
      </c>
      <c r="B17" s="14">
        <f>YEAR(B5)</f>
        <v>1900</v>
      </c>
    </row>
    <row r="19" spans="1:7" s="3" customFormat="1" ht="30" customHeight="1" x14ac:dyDescent="0.3">
      <c r="A19" s="15" t="s">
        <v>10</v>
      </c>
      <c r="B19" s="16">
        <f>$B$26</f>
        <v>0</v>
      </c>
      <c r="D19" s="51"/>
      <c r="E19" s="51"/>
      <c r="F19" s="51"/>
      <c r="G19" s="51"/>
    </row>
    <row r="20" spans="1:7" s="3" customFormat="1" ht="30" customHeight="1" x14ac:dyDescent="0.3">
      <c r="A20" s="17" t="s">
        <v>11</v>
      </c>
      <c r="B20" s="16">
        <f>ROUND($B$19*90%*20,2)/20</f>
        <v>0</v>
      </c>
      <c r="D20" s="51"/>
      <c r="E20" s="51"/>
      <c r="F20" s="51"/>
      <c r="G20" s="51"/>
    </row>
    <row r="21" spans="1:7" s="3" customFormat="1" hidden="1" x14ac:dyDescent="0.3">
      <c r="A21" s="18" t="s">
        <v>12</v>
      </c>
      <c r="B21" s="19" t="str">
        <f>IF(B5="","",DATE(B17,(B16+19),B15))</f>
        <v/>
      </c>
    </row>
    <row r="22" spans="1:7" s="3" customFormat="1" hidden="1" x14ac:dyDescent="0.3">
      <c r="A22" s="18" t="s">
        <v>7</v>
      </c>
      <c r="B22" s="20" t="e">
        <f>DAY(B21)</f>
        <v>#VALUE!</v>
      </c>
    </row>
    <row r="23" spans="1:7" s="3" customFormat="1" hidden="1" x14ac:dyDescent="0.3">
      <c r="A23" s="18" t="s">
        <v>8</v>
      </c>
      <c r="B23" s="20" t="e">
        <f>MONTH(B21)</f>
        <v>#VALUE!</v>
      </c>
    </row>
    <row r="24" spans="1:7" s="3" customFormat="1" hidden="1" x14ac:dyDescent="0.3">
      <c r="A24" s="18" t="s">
        <v>9</v>
      </c>
      <c r="B24" s="20" t="e">
        <f>YEAR(B21)</f>
        <v>#VALUE!</v>
      </c>
    </row>
    <row r="25" spans="1:7" s="3" customFormat="1" ht="49.95" hidden="1" customHeight="1" x14ac:dyDescent="0.3">
      <c r="A25" s="17"/>
      <c r="B25" s="21" t="str">
        <f>IF(B5="","",IF(B15&lt;7,DATE(B24,B23,1),DATE(B24,(B23+1),1)))</f>
        <v/>
      </c>
      <c r="D25" s="1"/>
      <c r="E25" s="22"/>
      <c r="F25" s="22"/>
      <c r="G25" s="22"/>
    </row>
    <row r="26" spans="1:7" s="3" customFormat="1" ht="30" hidden="1" customHeight="1" x14ac:dyDescent="0.3">
      <c r="A26" s="23" t="s">
        <v>10</v>
      </c>
      <c r="B26" s="24">
        <f>ROUND((IF($B$14=1,$B$6*$B$60+$B$7*$B$61+B8*$B$62,IF($B$14=2,$B$6*$C$60+$B$7*$C$61+$B$8*$C$62,IF($B$14=3,$B$6*$D$60+$B$7*$D$61+$B$8*$D$62,IF($B$14=4,$B$6*$E$60+$B$7*$E$61+$B$8*$E$62,IF($B$14=5,$B$6*$F$60+$B$7*$F$61+$B$8*$F$62,0))))))*20,0)/20</f>
        <v>0</v>
      </c>
      <c r="D26" s="51"/>
      <c r="E26" s="51"/>
      <c r="F26" s="51"/>
      <c r="G26" s="51"/>
    </row>
    <row r="27" spans="1:7" s="3" customFormat="1" hidden="1" x14ac:dyDescent="0.3">
      <c r="A27" s="18" t="s">
        <v>13</v>
      </c>
      <c r="B27" s="19" t="str">
        <f>IF(B5="","",DATE(B17,(B16+18),B15))</f>
        <v/>
      </c>
      <c r="D27" s="22"/>
      <c r="E27" s="22"/>
      <c r="F27" s="22"/>
      <c r="G27" s="22"/>
    </row>
    <row r="28" spans="1:7" s="3" customFormat="1" hidden="1" x14ac:dyDescent="0.3">
      <c r="A28" s="18" t="s">
        <v>7</v>
      </c>
      <c r="B28" s="20" t="e">
        <f>DAY(B27)</f>
        <v>#VALUE!</v>
      </c>
      <c r="D28" s="22"/>
      <c r="E28" s="22"/>
      <c r="F28" s="22"/>
      <c r="G28" s="22"/>
    </row>
    <row r="29" spans="1:7" s="3" customFormat="1" hidden="1" x14ac:dyDescent="0.3">
      <c r="A29" s="18" t="s">
        <v>8</v>
      </c>
      <c r="B29" s="20" t="e">
        <f>MONTH(B27)</f>
        <v>#VALUE!</v>
      </c>
      <c r="D29" s="22"/>
      <c r="E29" s="22"/>
      <c r="F29" s="22"/>
      <c r="G29" s="22"/>
    </row>
    <row r="30" spans="1:7" s="3" customFormat="1" hidden="1" x14ac:dyDescent="0.3">
      <c r="A30" s="18" t="s">
        <v>9</v>
      </c>
      <c r="B30" s="20" t="e">
        <f>YEAR(B27)</f>
        <v>#VALUE!</v>
      </c>
      <c r="D30" s="22"/>
      <c r="E30" s="22"/>
      <c r="F30" s="22"/>
      <c r="G30" s="22"/>
    </row>
    <row r="31" spans="1:7" s="3" customFormat="1" ht="49.95" customHeight="1" x14ac:dyDescent="0.3">
      <c r="A31" s="17" t="s">
        <v>49</v>
      </c>
      <c r="B31" s="21" t="str">
        <f>IF(B5="","",IF(B22&lt;1,DATE(B30,B29,1),DATE(B30,(B29+1),1)))</f>
        <v/>
      </c>
      <c r="D31" s="52"/>
      <c r="E31" s="53"/>
      <c r="F31" s="53"/>
      <c r="G31" s="53"/>
    </row>
    <row r="32" spans="1:7" s="3" customFormat="1" ht="30" customHeight="1" x14ac:dyDescent="0.3">
      <c r="A32" s="23" t="s">
        <v>14</v>
      </c>
      <c r="B32" s="25">
        <f>ROUND((IF(B14=1,B6*$B$45+B7*$B$46+B8*$B$47,IF(B14=2,B6*$C$45+B7*$C$46+B8*$C$47,IF(B14=3,B6*$D$45+B7*$D$46+B8*$D$47,IF(B14=4,B6*$E$45+B7*$E$46+B8*$E$47,IF(B14=5,B6*$F$45+B7*$F$46+B8*$F$47,0))))))*20,2)/20</f>
        <v>0</v>
      </c>
      <c r="D32" s="53"/>
      <c r="E32" s="53"/>
      <c r="F32" s="53"/>
      <c r="G32" s="53"/>
    </row>
    <row r="33" spans="1:7" s="3" customFormat="1" ht="30" customHeight="1" x14ac:dyDescent="0.3">
      <c r="A33" s="17" t="s">
        <v>11</v>
      </c>
      <c r="B33" s="16">
        <f>ROUND(B32*90%*20,2)/20</f>
        <v>0</v>
      </c>
      <c r="D33" s="51"/>
      <c r="E33" s="51"/>
      <c r="F33" s="51"/>
      <c r="G33" s="51"/>
    </row>
    <row r="34" spans="1:7" x14ac:dyDescent="0.3">
      <c r="D34" s="22"/>
      <c r="E34" s="22"/>
      <c r="F34" s="22"/>
      <c r="G34" s="22"/>
    </row>
    <row r="35" spans="1:7" x14ac:dyDescent="0.3">
      <c r="D35" s="22"/>
      <c r="E35" s="22"/>
      <c r="F35" s="22"/>
      <c r="G35" s="22"/>
    </row>
    <row r="36" spans="1:7" ht="106.95" customHeight="1" x14ac:dyDescent="0.3"/>
    <row r="37" spans="1:7" s="26" customFormat="1" hidden="1" x14ac:dyDescent="0.3">
      <c r="A37" s="32" t="s">
        <v>33</v>
      </c>
      <c r="D37" s="28"/>
      <c r="E37" s="28"/>
      <c r="F37" s="28"/>
      <c r="G37" s="28"/>
    </row>
    <row r="38" spans="1:7" hidden="1" x14ac:dyDescent="0.3">
      <c r="A38" s="33"/>
      <c r="D38" s="22"/>
      <c r="E38" s="22"/>
      <c r="F38" s="22"/>
      <c r="G38" s="22"/>
    </row>
    <row r="39" spans="1:7" s="26" customFormat="1" hidden="1" x14ac:dyDescent="0.3">
      <c r="A39" s="34" t="s">
        <v>34</v>
      </c>
      <c r="B39" s="35" t="s">
        <v>16</v>
      </c>
      <c r="D39" s="28"/>
      <c r="E39" s="28"/>
      <c r="F39" s="28"/>
      <c r="G39" s="28"/>
    </row>
    <row r="40" spans="1:7" hidden="1" x14ac:dyDescent="0.3">
      <c r="A40" s="36" t="s">
        <v>35</v>
      </c>
      <c r="B40" s="37">
        <v>120</v>
      </c>
      <c r="D40" s="22"/>
      <c r="E40" s="22"/>
      <c r="F40" s="22"/>
      <c r="G40" s="22"/>
    </row>
    <row r="41" spans="1:7" hidden="1" x14ac:dyDescent="0.3">
      <c r="A41" s="36" t="s">
        <v>17</v>
      </c>
      <c r="B41" s="37">
        <v>90</v>
      </c>
      <c r="D41" s="22"/>
      <c r="E41" s="22"/>
      <c r="F41" s="22"/>
      <c r="G41" s="22"/>
    </row>
    <row r="42" spans="1:7" hidden="1" x14ac:dyDescent="0.3">
      <c r="A42" s="36" t="s">
        <v>18</v>
      </c>
      <c r="B42" s="37">
        <v>70</v>
      </c>
      <c r="D42" s="22"/>
      <c r="E42" s="22"/>
      <c r="F42" s="22"/>
      <c r="G42" s="22"/>
    </row>
    <row r="43" spans="1:7" hidden="1" x14ac:dyDescent="0.3">
      <c r="D43" s="22"/>
      <c r="E43" s="22"/>
      <c r="F43" s="22"/>
      <c r="G43" s="22"/>
    </row>
    <row r="44" spans="1:7" s="26" customFormat="1" hidden="1" x14ac:dyDescent="0.3">
      <c r="A44" s="34" t="s">
        <v>46</v>
      </c>
      <c r="B44" s="35" t="s">
        <v>36</v>
      </c>
      <c r="C44" s="35" t="s">
        <v>38</v>
      </c>
      <c r="D44" s="35" t="s">
        <v>39</v>
      </c>
      <c r="E44" s="35" t="s">
        <v>40</v>
      </c>
      <c r="F44" s="35" t="s">
        <v>41</v>
      </c>
      <c r="G44" s="38"/>
    </row>
    <row r="45" spans="1:7" hidden="1" x14ac:dyDescent="0.3">
      <c r="A45" s="36" t="s">
        <v>44</v>
      </c>
      <c r="B45" s="39">
        <v>515</v>
      </c>
      <c r="C45" s="39">
        <v>504</v>
      </c>
      <c r="D45" s="39">
        <v>494</v>
      </c>
      <c r="E45" s="39">
        <v>479</v>
      </c>
      <c r="F45" s="39">
        <v>463</v>
      </c>
      <c r="G45" s="40"/>
    </row>
    <row r="46" spans="1:7" hidden="1" x14ac:dyDescent="0.3">
      <c r="A46" s="36" t="s">
        <v>17</v>
      </c>
      <c r="B46" s="39">
        <v>397</v>
      </c>
      <c r="C46" s="39">
        <v>389</v>
      </c>
      <c r="D46" s="39">
        <v>381</v>
      </c>
      <c r="E46" s="39">
        <v>369</v>
      </c>
      <c r="F46" s="39">
        <v>357</v>
      </c>
      <c r="G46" s="40"/>
    </row>
    <row r="47" spans="1:7" hidden="1" x14ac:dyDescent="0.3">
      <c r="A47" s="36" t="s">
        <v>18</v>
      </c>
      <c r="B47" s="39">
        <v>304</v>
      </c>
      <c r="C47" s="39">
        <v>298</v>
      </c>
      <c r="D47" s="39">
        <v>291</v>
      </c>
      <c r="E47" s="39">
        <v>282</v>
      </c>
      <c r="F47" s="39">
        <v>274</v>
      </c>
      <c r="G47" s="40"/>
    </row>
    <row r="48" spans="1:7" s="29" customFormat="1" hidden="1" x14ac:dyDescent="0.3">
      <c r="A48" s="29" t="s">
        <v>47</v>
      </c>
      <c r="C48" s="41"/>
      <c r="D48" s="41"/>
      <c r="E48" s="41"/>
      <c r="F48" s="41"/>
      <c r="G48" s="41"/>
    </row>
    <row r="49" spans="1:7" s="29" customFormat="1" hidden="1" x14ac:dyDescent="0.3">
      <c r="A49" s="29" t="s">
        <v>48</v>
      </c>
      <c r="C49" s="41"/>
      <c r="D49" s="41"/>
      <c r="E49" s="41"/>
      <c r="F49" s="41"/>
      <c r="G49" s="41"/>
    </row>
    <row r="50" spans="1:7" hidden="1" x14ac:dyDescent="0.3">
      <c r="C50" s="40"/>
      <c r="D50" s="40"/>
      <c r="E50" s="40"/>
      <c r="F50" s="40"/>
      <c r="G50" s="40"/>
    </row>
    <row r="51" spans="1:7" hidden="1" x14ac:dyDescent="0.3">
      <c r="A51" s="42"/>
      <c r="C51" s="40"/>
      <c r="D51" s="40"/>
      <c r="E51" s="40"/>
      <c r="F51" s="40"/>
      <c r="G51" s="40"/>
    </row>
    <row r="52" spans="1:7" s="26" customFormat="1" hidden="1" x14ac:dyDescent="0.3">
      <c r="A52" s="32" t="s">
        <v>37</v>
      </c>
      <c r="C52" s="43"/>
      <c r="D52" s="43"/>
      <c r="E52" s="43"/>
      <c r="F52" s="43"/>
      <c r="G52" s="43"/>
    </row>
    <row r="53" spans="1:7" hidden="1" x14ac:dyDescent="0.3">
      <c r="A53" s="33"/>
      <c r="C53" s="40"/>
      <c r="D53" s="40"/>
      <c r="E53" s="40"/>
      <c r="F53" s="40"/>
      <c r="G53" s="40"/>
    </row>
    <row r="54" spans="1:7" s="26" customFormat="1" hidden="1" x14ac:dyDescent="0.3">
      <c r="A54" s="34" t="s">
        <v>34</v>
      </c>
      <c r="B54" s="35" t="s">
        <v>16</v>
      </c>
      <c r="C54" s="43"/>
      <c r="D54" s="43"/>
      <c r="E54" s="43"/>
      <c r="F54" s="43"/>
      <c r="G54" s="43"/>
    </row>
    <row r="55" spans="1:7" hidden="1" x14ac:dyDescent="0.3">
      <c r="A55" s="36" t="s">
        <v>35</v>
      </c>
      <c r="B55" s="37">
        <v>155</v>
      </c>
      <c r="C55" s="40"/>
      <c r="D55" s="40"/>
      <c r="E55" s="40"/>
      <c r="F55" s="40"/>
      <c r="G55" s="40"/>
    </row>
    <row r="56" spans="1:7" hidden="1" x14ac:dyDescent="0.3">
      <c r="A56" s="36" t="s">
        <v>17</v>
      </c>
      <c r="B56" s="37">
        <v>117</v>
      </c>
      <c r="C56" s="40"/>
      <c r="D56" s="40"/>
      <c r="E56" s="40"/>
      <c r="F56" s="40"/>
      <c r="G56" s="40"/>
    </row>
    <row r="57" spans="1:7" hidden="1" x14ac:dyDescent="0.3">
      <c r="A57" s="36" t="s">
        <v>18</v>
      </c>
      <c r="B57" s="37">
        <v>90</v>
      </c>
      <c r="C57" s="40"/>
      <c r="D57" s="40"/>
      <c r="E57" s="40"/>
      <c r="F57" s="40"/>
      <c r="G57" s="40"/>
    </row>
    <row r="58" spans="1:7" hidden="1" x14ac:dyDescent="0.3">
      <c r="A58" s="33"/>
      <c r="C58" s="40"/>
      <c r="D58" s="40"/>
      <c r="E58" s="40"/>
      <c r="F58" s="40"/>
      <c r="G58" s="40"/>
    </row>
    <row r="59" spans="1:7" s="26" customFormat="1" hidden="1" x14ac:dyDescent="0.3">
      <c r="A59" s="34" t="s">
        <v>42</v>
      </c>
      <c r="B59" s="35" t="s">
        <v>36</v>
      </c>
      <c r="C59" s="35" t="s">
        <v>38</v>
      </c>
      <c r="D59" s="35" t="s">
        <v>39</v>
      </c>
      <c r="E59" s="35" t="s">
        <v>40</v>
      </c>
      <c r="F59" s="35" t="s">
        <v>41</v>
      </c>
      <c r="G59" s="43"/>
    </row>
    <row r="60" spans="1:7" hidden="1" x14ac:dyDescent="0.3">
      <c r="A60" s="36" t="s">
        <v>44</v>
      </c>
      <c r="B60" s="39">
        <v>678</v>
      </c>
      <c r="C60" s="39">
        <v>664</v>
      </c>
      <c r="D60" s="39">
        <v>651</v>
      </c>
      <c r="E60" s="39">
        <v>630</v>
      </c>
      <c r="F60" s="39">
        <v>611</v>
      </c>
      <c r="G60" s="40"/>
    </row>
    <row r="61" spans="1:7" hidden="1" x14ac:dyDescent="0.3">
      <c r="A61" s="36" t="s">
        <v>17</v>
      </c>
      <c r="B61" s="39">
        <v>524</v>
      </c>
      <c r="C61" s="39">
        <v>513</v>
      </c>
      <c r="D61" s="39">
        <v>503</v>
      </c>
      <c r="E61" s="39">
        <v>487</v>
      </c>
      <c r="F61" s="39">
        <v>471</v>
      </c>
      <c r="G61" s="40"/>
    </row>
    <row r="62" spans="1:7" hidden="1" x14ac:dyDescent="0.3">
      <c r="A62" s="36" t="s">
        <v>18</v>
      </c>
      <c r="B62" s="39">
        <v>397</v>
      </c>
      <c r="C62" s="39">
        <v>389</v>
      </c>
      <c r="D62" s="39">
        <v>381</v>
      </c>
      <c r="E62" s="39">
        <v>369</v>
      </c>
      <c r="F62" s="39">
        <v>357</v>
      </c>
      <c r="G62" s="40"/>
    </row>
    <row r="63" spans="1:7" s="29" customFormat="1" hidden="1" x14ac:dyDescent="0.3">
      <c r="A63" s="29" t="s">
        <v>47</v>
      </c>
      <c r="C63" s="41"/>
      <c r="D63" s="41"/>
      <c r="E63" s="41"/>
      <c r="F63" s="41"/>
      <c r="G63" s="41"/>
    </row>
    <row r="64" spans="1:7" s="29" customFormat="1" hidden="1" x14ac:dyDescent="0.3">
      <c r="A64" s="29" t="s">
        <v>48</v>
      </c>
      <c r="C64" s="41"/>
      <c r="D64" s="41"/>
      <c r="E64" s="41"/>
      <c r="F64" s="41"/>
      <c r="G64" s="41"/>
    </row>
    <row r="65" spans="1:7" hidden="1" x14ac:dyDescent="0.3">
      <c r="C65" s="40"/>
      <c r="D65" s="40"/>
      <c r="E65" s="40"/>
      <c r="F65" s="40"/>
      <c r="G65" s="40"/>
    </row>
    <row r="66" spans="1:7" hidden="1" x14ac:dyDescent="0.3">
      <c r="A66" s="42"/>
      <c r="C66" s="40"/>
      <c r="D66" s="40"/>
      <c r="E66" s="40"/>
      <c r="F66" s="40"/>
      <c r="G66" s="40"/>
    </row>
    <row r="67" spans="1:7" s="26" customFormat="1" hidden="1" x14ac:dyDescent="0.3">
      <c r="A67" s="32" t="s">
        <v>19</v>
      </c>
      <c r="C67" s="43"/>
      <c r="D67" s="43"/>
      <c r="E67" s="43"/>
      <c r="F67" s="43"/>
      <c r="G67" s="43"/>
    </row>
    <row r="68" spans="1:7" hidden="1" x14ac:dyDescent="0.3">
      <c r="A68" s="33" t="s">
        <v>20</v>
      </c>
      <c r="B68" s="1" t="s">
        <v>43</v>
      </c>
      <c r="C68" s="40"/>
      <c r="D68" s="40"/>
      <c r="E68" s="40"/>
      <c r="F68" s="40"/>
      <c r="G68" s="40"/>
    </row>
    <row r="69" spans="1:7" hidden="1" x14ac:dyDescent="0.3">
      <c r="A69" s="33"/>
      <c r="C69" s="40"/>
      <c r="D69" s="40"/>
      <c r="E69" s="40"/>
      <c r="F69" s="40"/>
      <c r="G69" s="40"/>
    </row>
    <row r="70" spans="1:7" hidden="1" x14ac:dyDescent="0.3">
      <c r="A70" s="42"/>
      <c r="C70" s="40"/>
      <c r="D70" s="40"/>
      <c r="E70" s="40"/>
      <c r="F70" s="40"/>
      <c r="G70" s="40"/>
    </row>
    <row r="71" spans="1:7" s="26" customFormat="1" hidden="1" x14ac:dyDescent="0.3">
      <c r="A71" s="32" t="s">
        <v>21</v>
      </c>
      <c r="C71" s="43"/>
      <c r="D71" s="43"/>
      <c r="E71" s="43"/>
      <c r="F71" s="43"/>
      <c r="G71" s="43"/>
    </row>
    <row r="72" spans="1:7" hidden="1" x14ac:dyDescent="0.3">
      <c r="A72" s="33"/>
      <c r="C72" s="40"/>
      <c r="D72" s="40"/>
      <c r="E72" s="40"/>
      <c r="F72" s="40"/>
      <c r="G72" s="40"/>
    </row>
    <row r="73" spans="1:7" s="26" customFormat="1" hidden="1" x14ac:dyDescent="0.3">
      <c r="A73" s="34" t="s">
        <v>15</v>
      </c>
      <c r="B73" s="35" t="s">
        <v>22</v>
      </c>
      <c r="C73" s="35" t="s">
        <v>23</v>
      </c>
      <c r="D73" s="43"/>
      <c r="E73" s="43"/>
      <c r="F73" s="43"/>
      <c r="G73" s="43"/>
    </row>
    <row r="74" spans="1:7" hidden="1" x14ac:dyDescent="0.3">
      <c r="A74" s="36" t="s">
        <v>44</v>
      </c>
      <c r="B74" s="44">
        <v>130</v>
      </c>
      <c r="C74" s="44">
        <v>170</v>
      </c>
      <c r="D74" s="40"/>
      <c r="E74" s="45"/>
      <c r="F74" s="40"/>
      <c r="G74" s="40"/>
    </row>
    <row r="75" spans="1:7" hidden="1" x14ac:dyDescent="0.3">
      <c r="A75" s="36" t="s">
        <v>17</v>
      </c>
      <c r="B75" s="44">
        <v>100</v>
      </c>
      <c r="C75" s="44">
        <v>130</v>
      </c>
      <c r="D75" s="40"/>
      <c r="E75" s="45"/>
      <c r="F75" s="40"/>
      <c r="G75" s="40"/>
    </row>
    <row r="76" spans="1:7" hidden="1" x14ac:dyDescent="0.3">
      <c r="A76" s="36" t="s">
        <v>18</v>
      </c>
      <c r="B76" s="44">
        <v>80</v>
      </c>
      <c r="C76" s="44">
        <v>105</v>
      </c>
      <c r="D76" s="40"/>
      <c r="E76" s="45"/>
      <c r="F76" s="40"/>
      <c r="G76" s="40"/>
    </row>
    <row r="77" spans="1:7" hidden="1" x14ac:dyDescent="0.3">
      <c r="A77" s="36" t="s">
        <v>24</v>
      </c>
      <c r="B77" s="44">
        <v>20</v>
      </c>
      <c r="C77" s="44">
        <v>25</v>
      </c>
      <c r="D77" s="40"/>
      <c r="E77" s="45"/>
      <c r="F77" s="40"/>
      <c r="G77" s="40"/>
    </row>
    <row r="78" spans="1:7" s="29" customFormat="1" hidden="1" x14ac:dyDescent="0.3">
      <c r="A78" s="46" t="s">
        <v>45</v>
      </c>
      <c r="C78" s="41"/>
      <c r="D78" s="41"/>
      <c r="E78" s="41"/>
      <c r="F78" s="41"/>
      <c r="G78" s="41"/>
    </row>
    <row r="79" spans="1:7" hidden="1" x14ac:dyDescent="0.3">
      <c r="A79" s="33"/>
      <c r="C79" s="40"/>
      <c r="D79" s="40"/>
      <c r="E79" s="40"/>
      <c r="F79" s="40"/>
      <c r="G79" s="40"/>
    </row>
    <row r="80" spans="1:7" hidden="1" x14ac:dyDescent="0.3">
      <c r="A80" s="42"/>
      <c r="C80" s="40"/>
      <c r="D80" s="40"/>
      <c r="E80" s="40"/>
      <c r="F80" s="40"/>
      <c r="G80" s="40"/>
    </row>
    <row r="81" spans="1:7" s="26" customFormat="1" hidden="1" x14ac:dyDescent="0.3">
      <c r="A81" s="32" t="s">
        <v>25</v>
      </c>
      <c r="B81" s="47" t="s">
        <v>15</v>
      </c>
      <c r="C81" s="43"/>
      <c r="D81" s="43"/>
      <c r="E81" s="43"/>
      <c r="F81" s="43"/>
      <c r="G81" s="43"/>
    </row>
    <row r="82" spans="1:7" hidden="1" x14ac:dyDescent="0.3">
      <c r="A82" s="1" t="s">
        <v>26</v>
      </c>
      <c r="B82" s="40">
        <v>150</v>
      </c>
      <c r="C82" s="40"/>
      <c r="D82" s="40"/>
      <c r="E82" s="40"/>
      <c r="F82" s="40"/>
      <c r="G82" s="40"/>
    </row>
    <row r="83" spans="1:7" hidden="1" x14ac:dyDescent="0.3">
      <c r="A83" s="42"/>
      <c r="C83" s="40"/>
      <c r="D83" s="40"/>
      <c r="E83" s="40"/>
      <c r="F83" s="40"/>
      <c r="G83" s="40"/>
    </row>
    <row r="84" spans="1:7" s="26" customFormat="1" hidden="1" x14ac:dyDescent="0.3">
      <c r="A84" s="32" t="s">
        <v>27</v>
      </c>
      <c r="B84" s="47"/>
      <c r="C84" s="43"/>
      <c r="D84" s="43"/>
      <c r="E84" s="43"/>
      <c r="F84" s="43"/>
      <c r="G84" s="43"/>
    </row>
    <row r="85" spans="1:7" hidden="1" x14ac:dyDescent="0.3">
      <c r="A85" s="1" t="s">
        <v>28</v>
      </c>
      <c r="B85" s="40">
        <v>300</v>
      </c>
      <c r="C85" s="40"/>
      <c r="D85" s="40"/>
      <c r="E85" s="40"/>
      <c r="F85" s="40"/>
      <c r="G85" s="40"/>
    </row>
    <row r="86" spans="1:7" hidden="1" x14ac:dyDescent="0.3">
      <c r="B86" s="40"/>
      <c r="C86" s="40"/>
      <c r="D86" s="40"/>
      <c r="E86" s="40"/>
      <c r="F86" s="40"/>
      <c r="G86" s="40"/>
    </row>
    <row r="87" spans="1:7" s="26" customFormat="1" hidden="1" x14ac:dyDescent="0.3">
      <c r="A87" s="32" t="s">
        <v>29</v>
      </c>
      <c r="C87" s="43"/>
      <c r="D87" s="43"/>
      <c r="E87" s="43"/>
      <c r="F87" s="43"/>
      <c r="G87" s="43"/>
    </row>
    <row r="88" spans="1:7" hidden="1" x14ac:dyDescent="0.3">
      <c r="A88" s="33" t="s">
        <v>30</v>
      </c>
      <c r="B88" s="40">
        <v>50</v>
      </c>
    </row>
    <row r="89" spans="1:7" hidden="1" x14ac:dyDescent="0.3">
      <c r="B89" s="40"/>
    </row>
    <row r="90" spans="1:7" s="26" customFormat="1" hidden="1" x14ac:dyDescent="0.3">
      <c r="A90" s="32" t="s">
        <v>31</v>
      </c>
      <c r="B90" s="47"/>
    </row>
    <row r="91" spans="1:7" hidden="1" x14ac:dyDescent="0.3">
      <c r="A91" s="1" t="s">
        <v>32</v>
      </c>
      <c r="B91" s="40">
        <v>20</v>
      </c>
    </row>
  </sheetData>
  <sheetProtection algorithmName="SHA-512" hashValue="yVZB94w+wE0srNZ4zmpfaRFQnLOjjhs87vtRMMH/9mhVw248vVtRycX9hKPfaB5KN66qGUIIMB0nNru1TvCmFw==" saltValue="j5ci5aU/7gn9uu0QbBdAAw==" spinCount="100000" sheet="1" objects="1" scenarios="1" selectLockedCells="1"/>
  <mergeCells count="6">
    <mergeCell ref="D8:G13"/>
    <mergeCell ref="D33:G33"/>
    <mergeCell ref="D14:G15"/>
    <mergeCell ref="D19:G20"/>
    <mergeCell ref="D26:G26"/>
    <mergeCell ref="D31:G32"/>
  </mergeCells>
  <conditionalFormatting sqref="A19:B20">
    <cfRule type="expression" dxfId="5" priority="3">
      <formula>TODAY()&lt;$B$25</formula>
    </cfRule>
  </conditionalFormatting>
  <conditionalFormatting sqref="A19:B25">
    <cfRule type="expression" dxfId="4" priority="5">
      <formula>AND(TODAY()&lt;$B$31,TODAY()&gt;=$B$21)</formula>
    </cfRule>
  </conditionalFormatting>
  <conditionalFormatting sqref="A19:B31">
    <cfRule type="expression" dxfId="3" priority="6">
      <formula>TODAY()&gt;=$B$31</formula>
    </cfRule>
  </conditionalFormatting>
  <conditionalFormatting sqref="A19:B33">
    <cfRule type="expression" dxfId="2" priority="1">
      <formula>$B$5=""</formula>
    </cfRule>
  </conditionalFormatting>
  <conditionalFormatting sqref="A26:B26">
    <cfRule type="expression" dxfId="1" priority="4">
      <formula>AND(TODAY()&lt;$B$31,TODAY()&gt;=$B$21)</formula>
    </cfRule>
  </conditionalFormatting>
  <conditionalFormatting sqref="A32:B33">
    <cfRule type="expression" dxfId="0" priority="2">
      <formula>TODAY()&gt;=$B$31</formula>
    </cfRule>
  </conditionalFormatting>
  <pageMargins left="0.23622047244094491" right="0.23622047244094491" top="0" bottom="0.74803149606299213" header="0" footer="0.31496062992125984"/>
  <pageSetup paperSize="9" scale="83" orientation="portrait" r:id="rId1"/>
  <headerFooter>
    <oddFooter>&amp;L&amp;8&amp;F&amp;C&amp;8Seite &amp;P von &amp;N&amp;R&amp;"Arial,Standard"&amp;8&amp;D</oddFooter>
  </headerFooter>
  <rowBreaks count="1" manualBreakCount="1">
    <brk id="35" max="5" man="1"/>
  </rowBreaks>
  <colBreaks count="1" manualBreakCount="1">
    <brk id="6" max="8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43cf87-7a92-46eb-813d-a6228fd16d10" xsi:nil="true"/>
    <lcf76f155ced4ddcb4097134ff3c332f xmlns="375227ed-a4d1-4176-b78a-addb210fee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B68AD4C1D52E4A8252B0ACF92D29B5" ma:contentTypeVersion="13" ma:contentTypeDescription="Ein neues Dokument erstellen." ma:contentTypeScope="" ma:versionID="5480460fea83e5c1ff9b88505e417677">
  <xsd:schema xmlns:xsd="http://www.w3.org/2001/XMLSchema" xmlns:xs="http://www.w3.org/2001/XMLSchema" xmlns:p="http://schemas.microsoft.com/office/2006/metadata/properties" xmlns:ns2="375227ed-a4d1-4176-b78a-addb210fee70" xmlns:ns3="8143cf87-7a92-46eb-813d-a6228fd16d10" targetNamespace="http://schemas.microsoft.com/office/2006/metadata/properties" ma:root="true" ma:fieldsID="ae99496974099310c789ea3702f68d4c" ns2:_="" ns3:_="">
    <xsd:import namespace="375227ed-a4d1-4176-b78a-addb210fee70"/>
    <xsd:import namespace="8143cf87-7a92-46eb-813d-a6228fd16d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227ed-a4d1-4176-b78a-addb210fe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e9b9da77-0c85-4ab3-8c04-c430e82ba9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3cf87-7a92-46eb-813d-a6228fd16d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6ce1295-d913-4ca3-8fe3-709bf68ed1bc}" ma:internalName="TaxCatchAll" ma:showField="CatchAllData" ma:web="8143cf87-7a92-46eb-813d-a6228fd16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A16F1-47C2-4434-8064-749C367CC96D}">
  <ds:schemaRefs>
    <ds:schemaRef ds:uri="http://schemas.microsoft.com/office/2006/metadata/properties"/>
    <ds:schemaRef ds:uri="http://schemas.microsoft.com/office/infopath/2007/PartnerControls"/>
    <ds:schemaRef ds:uri="8143cf87-7a92-46eb-813d-a6228fd16d10"/>
    <ds:schemaRef ds:uri="375227ed-a4d1-4176-b78a-addb210fee70"/>
  </ds:schemaRefs>
</ds:datastoreItem>
</file>

<file path=customXml/itemProps2.xml><?xml version="1.0" encoding="utf-8"?>
<ds:datastoreItem xmlns:ds="http://schemas.openxmlformats.org/officeDocument/2006/customXml" ds:itemID="{E658C023-E0F1-40B2-BF86-F1B696723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5227ed-a4d1-4176-b78a-addb210fee70"/>
    <ds:schemaRef ds:uri="8143cf87-7a92-46eb-813d-a6228fd16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FA27B9-995B-4DB7-90F4-C4620BFB38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RechnerKiTaChlostergarte2025</vt:lpstr>
      <vt:lpstr>RechnerKiTaChlostergarte2025!Druckbereich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hoyes</dc:creator>
  <cp:lastModifiedBy>Präsidium</cp:lastModifiedBy>
  <cp:lastPrinted>2025-07-08T11:11:09Z</cp:lastPrinted>
  <dcterms:created xsi:type="dcterms:W3CDTF">2020-08-21T06:21:40Z</dcterms:created>
  <dcterms:modified xsi:type="dcterms:W3CDTF">2025-07-08T11:14:30Z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0x010100D6B68AD4C1D52E4A8252B0ACF92D29B5</vt:lpwstr>
  </property>
  <property fmtid="{D5CDD505-2E9C-101B-9397-08002B2CF9AE}" pid="3" name="MediaServiceImageTags">
    <vt:lpwstr/>
  </property>
</Properties>
</file>