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01\ou$\metter\Desktop\"/>
    </mc:Choice>
  </mc:AlternateContent>
  <bookViews>
    <workbookView xWindow="0" yWindow="0" windowWidth="19785" windowHeight="11790"/>
  </bookViews>
  <sheets>
    <sheet name="Preise KiTa Chlostergarte 2015" sheetId="3" r:id="rId1"/>
    <sheet name="Tabelle1" sheetId="4" r:id="rId2"/>
  </sheets>
  <calcPr calcId="152511" concurrentCalc="0"/>
</workbook>
</file>

<file path=xl/calcChain.xml><?xml version="1.0" encoding="utf-8"?>
<calcChain xmlns="http://schemas.openxmlformats.org/spreadsheetml/2006/main">
  <c r="B7" i="3" l="1"/>
  <c r="B25" i="3"/>
  <c r="B8" i="3"/>
  <c r="B9" i="3"/>
  <c r="B10" i="3"/>
  <c r="B20" i="3"/>
  <c r="B21" i="3"/>
  <c r="B22" i="3"/>
  <c r="B23" i="3"/>
  <c r="B13" i="3"/>
  <c r="B14" i="3"/>
  <c r="B24" i="3"/>
  <c r="E7" i="3"/>
  <c r="F7" i="3"/>
  <c r="G7" i="3"/>
  <c r="B18" i="3"/>
  <c r="B19" i="3"/>
  <c r="H7" i="3"/>
  <c r="I7" i="3"/>
  <c r="B26" i="3"/>
  <c r="B11" i="3"/>
  <c r="B12" i="3"/>
  <c r="B15" i="3"/>
  <c r="B16" i="3"/>
  <c r="B17" i="3"/>
</calcChain>
</file>

<file path=xl/sharedStrings.xml><?xml version="1.0" encoding="utf-8"?>
<sst xmlns="http://schemas.openxmlformats.org/spreadsheetml/2006/main" count="40" uniqueCount="32">
  <si>
    <t>TAG</t>
  </si>
  <si>
    <t>Monat</t>
  </si>
  <si>
    <t>Jahr</t>
  </si>
  <si>
    <t>18 Monate</t>
  </si>
  <si>
    <t>13 Monate</t>
  </si>
  <si>
    <t>ganzer Tag</t>
  </si>
  <si>
    <t>1/2 Tag mit ME</t>
  </si>
  <si>
    <t>1/2 Tag ohne ME</t>
  </si>
  <si>
    <t>Mit Geschwisterrabatt</t>
  </si>
  <si>
    <t>TOT Tage</t>
  </si>
  <si>
    <t>Kiga (80% vom ganzen Tag)</t>
  </si>
  <si>
    <t>Anzahl ganze Tage*:</t>
  </si>
  <si>
    <t>Anzahl halbe Tage mit Mittagessen*:</t>
  </si>
  <si>
    <t>Anzahl halbe Tage ohne Mittagessen*:</t>
  </si>
  <si>
    <t>*  Graue Felder ergänzen</t>
  </si>
  <si>
    <t>Geburtsdatum* (TT.MM.JJ)</t>
  </si>
  <si>
    <t>Berechneter Preis</t>
  </si>
  <si>
    <t>Preisliste</t>
  </si>
  <si>
    <t>Anzahl Tage Kindergarten*:</t>
  </si>
  <si>
    <t>Berechneter Preis pro Monat
Kind bis 12 Monate</t>
  </si>
  <si>
    <t>Die oben angegebenen Preise sind Monatspreise,  jeweils auf einen Tag berechnet in SFr.</t>
  </si>
  <si>
    <t>Mitgliederbeitrag: Jährlich SFr. 50.--</t>
  </si>
  <si>
    <t>Verspätete Abholung: Sfr. 20.-- je Kind pro angebrochene Viertelstunde</t>
  </si>
  <si>
    <t>Eingewöhnungsmonat inkl. Aufnahmegebühr pro Kind: Einmalig SFr. 250.--</t>
  </si>
  <si>
    <t>Kindergartenkinder: Auf Anfrage (nur für interne Kinder)</t>
  </si>
  <si>
    <t xml:space="preserve">Zusatzbetreuung: Nur für angemeldete Kinder im Einzelfall nach vorhergehender Absprache mit der KiTa- oder Gruppenleiterin möglich. Ganzer Tag SFr. 95.--, halber Tag mit ME SFr. 70.--, halber Tag ohne ME SFr. 50.--
</t>
  </si>
  <si>
    <t>Kinder von 14 bis 19 Monate: Zuschlag 25%
Geschwisterrabatt: Für jedes Kind 10%</t>
  </si>
  <si>
    <t>Reguläre Besuche (Kinder ab 19 Monate)</t>
  </si>
  <si>
    <t>Berechneter Preis pro Monat  
Kind ab 19 Monate</t>
  </si>
  <si>
    <t>Berechneter Preis pro Monat
Kind von 14 bis 19 Monate</t>
  </si>
  <si>
    <t>Kinder bis und mit 14 Monate: Zuschlag 50%</t>
  </si>
  <si>
    <t>Neuer Betreuungsvertrag 
Kind ab 19 Monate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</si>
</sst>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&quot;SFr.&quot;\ * #,##0.00_ ;_ &quot;SFr.&quot;\ * \-#,##0.00_ ;_ &quot;SFr.&quot;\ * &quot;-&quot;??_ ;_ @_ "/>
    <numFmt numFmtId="165" formatCode="[$-807]d/\ mmm\ yy;@"/>
    <numFmt numFmtId="166" formatCode="dd/mm/yy"/>
    <numFmt numFmtId="167" formatCode="General\ &quot;Tage&quot;"/>
    <numFmt numFmtId="168" formatCode="General\ &quot;Tag&quot;"/>
    <numFmt numFmtId="169" formatCode="_ [$Fr.-807]\ * #,##0_ ;_ [$Fr.-807]\ * \-#,##0_ ;_ [$Fr.-807]\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0" tint="-0.249977111117893"/>
      <name val="Arial"/>
      <family val="2"/>
    </font>
    <font>
      <sz val="14"/>
      <color theme="1"/>
      <name val="Futura"/>
      <family val="3"/>
    </font>
    <font>
      <sz val="12.5"/>
      <color theme="1"/>
      <name val="Futura Light"/>
      <family val="3"/>
    </font>
    <font>
      <sz val="13"/>
      <color theme="1"/>
      <name val="Futura"/>
      <family val="3"/>
    </font>
    <font>
      <sz val="12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5" xfId="0" applyFont="1" applyFill="1" applyBorder="1" applyProtection="1">
      <protection locked="0"/>
    </xf>
    <xf numFmtId="166" fontId="2" fillId="2" borderId="5" xfId="0" applyNumberFormat="1" applyFont="1" applyFill="1" applyBorder="1" applyProtection="1">
      <protection locked="0"/>
    </xf>
    <xf numFmtId="0" fontId="3" fillId="0" borderId="0" xfId="0" applyFont="1" applyFill="1" applyBorder="1" applyProtection="1">
      <protection hidden="1"/>
    </xf>
    <xf numFmtId="0" fontId="3" fillId="0" borderId="0" xfId="0" applyFont="1" applyProtection="1">
      <protection hidden="1"/>
    </xf>
    <xf numFmtId="0" fontId="2" fillId="0" borderId="0" xfId="0" applyFont="1" applyFill="1" applyBorder="1" applyAlignment="1" applyProtection="1">
      <alignment horizontal="right" wrapText="1"/>
      <protection hidden="1"/>
    </xf>
    <xf numFmtId="0" fontId="2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168" fontId="1" fillId="0" borderId="1" xfId="0" applyNumberFormat="1" applyFont="1" applyBorder="1" applyProtection="1">
      <protection hidden="1"/>
    </xf>
    <xf numFmtId="167" fontId="1" fillId="0" borderId="1" xfId="0" applyNumberFormat="1" applyFont="1" applyBorder="1" applyProtection="1">
      <protection hidden="1"/>
    </xf>
    <xf numFmtId="0" fontId="1" fillId="0" borderId="1" xfId="0" applyFont="1" applyBorder="1" applyProtection="1">
      <protection hidden="1"/>
    </xf>
    <xf numFmtId="0" fontId="1" fillId="0" borderId="2" xfId="0" applyFont="1" applyFill="1" applyBorder="1" applyAlignment="1" applyProtection="1">
      <alignment wrapText="1"/>
      <protection hidden="1"/>
    </xf>
    <xf numFmtId="0" fontId="1" fillId="0" borderId="3" xfId="0" applyFont="1" applyFill="1" applyBorder="1" applyProtection="1">
      <protection hidden="1"/>
    </xf>
    <xf numFmtId="2" fontId="2" fillId="0" borderId="0" xfId="0" applyNumberFormat="1" applyFont="1" applyProtection="1">
      <protection hidden="1"/>
    </xf>
    <xf numFmtId="0" fontId="2" fillId="0" borderId="2" xfId="0" applyFont="1" applyFill="1" applyBorder="1" applyProtection="1">
      <protection hidden="1"/>
    </xf>
    <xf numFmtId="0" fontId="2" fillId="0" borderId="1" xfId="0" applyFont="1" applyFill="1" applyBorder="1" applyProtection="1">
      <protection hidden="1"/>
    </xf>
    <xf numFmtId="0" fontId="2" fillId="0" borderId="4" xfId="0" applyFont="1" applyFill="1" applyBorder="1" applyProtection="1">
      <protection hidden="1"/>
    </xf>
    <xf numFmtId="164" fontId="5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right" vertical="center" wrapText="1"/>
      <protection hidden="1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165" fontId="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166" fontId="5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protection hidden="1"/>
    </xf>
    <xf numFmtId="0" fontId="2" fillId="0" borderId="0" xfId="0" applyFont="1" applyAlignment="1" applyProtection="1">
      <alignment vertical="top"/>
      <protection hidden="1"/>
    </xf>
    <xf numFmtId="0" fontId="5" fillId="0" borderId="0" xfId="0" applyFont="1" applyFill="1" applyBorder="1" applyAlignment="1" applyProtection="1">
      <alignment horizontal="right" vertical="top" wrapText="1"/>
      <protection hidden="1"/>
    </xf>
    <xf numFmtId="164" fontId="5" fillId="0" borderId="0" xfId="0" applyNumberFormat="1" applyFont="1" applyFill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horizontal="right" vertical="top" wrapText="1"/>
      <protection hidden="1"/>
    </xf>
    <xf numFmtId="0" fontId="5" fillId="0" borderId="0" xfId="0" applyFont="1" applyBorder="1" applyAlignment="1" applyProtection="1">
      <alignment horizontal="righ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indent="2"/>
      <protection hidden="1"/>
    </xf>
    <xf numFmtId="0" fontId="7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1" fillId="0" borderId="0" xfId="0" applyFont="1" applyFill="1" applyBorder="1" applyAlignment="1" applyProtection="1">
      <alignment horizontal="right" wrapText="1"/>
      <protection hidden="1"/>
    </xf>
    <xf numFmtId="169" fontId="9" fillId="0" borderId="1" xfId="0" applyNumberFormat="1" applyFont="1" applyBorder="1" applyAlignment="1">
      <alignment horizontal="left"/>
    </xf>
    <xf numFmtId="0" fontId="10" fillId="3" borderId="0" xfId="0" applyFont="1" applyFill="1" applyBorder="1" applyAlignment="1" applyProtection="1">
      <alignment horizontal="right" wrapText="1"/>
      <protection hidden="1"/>
    </xf>
    <xf numFmtId="0" fontId="10" fillId="3" borderId="0" xfId="0" applyFont="1" applyFill="1" applyBorder="1" applyProtection="1"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</cellXfs>
  <cellStyles count="1">
    <cellStyle name="Standard" xfId="0" builtinId="0"/>
  </cellStyles>
  <dxfs count="6"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showGridLines="0" tabSelected="1" zoomScaleNormal="100" workbookViewId="0">
      <selection activeCell="J1" sqref="J1"/>
    </sheetView>
  </sheetViews>
  <sheetFormatPr baseColWidth="10" defaultColWidth="11.42578125" defaultRowHeight="15" x14ac:dyDescent="0.25"/>
  <cols>
    <col min="1" max="1" width="42" style="8" customWidth="1"/>
    <col min="2" max="2" width="14.5703125" style="8" bestFit="1" customWidth="1"/>
    <col min="3" max="3" width="12" style="8" customWidth="1"/>
    <col min="4" max="4" width="17.85546875" style="8" customWidth="1"/>
    <col min="5" max="9" width="9.42578125" style="8" bestFit="1" customWidth="1"/>
    <col min="10" max="16384" width="11.42578125" style="8"/>
  </cols>
  <sheetData>
    <row r="1" spans="1:9" s="4" customFormat="1" ht="18.75" thickBot="1" x14ac:dyDescent="0.3">
      <c r="A1" s="3" t="s">
        <v>16</v>
      </c>
      <c r="B1" s="3"/>
      <c r="D1" s="4" t="s">
        <v>17</v>
      </c>
    </row>
    <row r="2" spans="1:9" ht="17.25" thickTop="1" thickBot="1" x14ac:dyDescent="0.3">
      <c r="A2" s="5" t="s">
        <v>15</v>
      </c>
      <c r="B2" s="2"/>
      <c r="C2" s="6"/>
      <c r="D2" s="7" t="s">
        <v>27</v>
      </c>
      <c r="E2" s="6"/>
      <c r="F2" s="6"/>
      <c r="G2" s="6"/>
      <c r="H2" s="6"/>
      <c r="I2" s="6"/>
    </row>
    <row r="3" spans="1:9" ht="16.5" thickTop="1" thickBot="1" x14ac:dyDescent="0.3">
      <c r="A3" s="5" t="s">
        <v>11</v>
      </c>
      <c r="B3" s="1"/>
      <c r="C3" s="6"/>
      <c r="D3" s="9"/>
      <c r="E3" s="10">
        <v>1</v>
      </c>
      <c r="F3" s="11">
        <v>2</v>
      </c>
      <c r="G3" s="11">
        <v>3</v>
      </c>
      <c r="H3" s="11">
        <v>4</v>
      </c>
      <c r="I3" s="11">
        <v>5</v>
      </c>
    </row>
    <row r="4" spans="1:9" ht="17.25" thickTop="1" thickBot="1" x14ac:dyDescent="0.3">
      <c r="A4" s="5" t="s">
        <v>12</v>
      </c>
      <c r="B4" s="1"/>
      <c r="C4" s="6"/>
      <c r="D4" s="12" t="s">
        <v>5</v>
      </c>
      <c r="E4" s="39">
        <v>404</v>
      </c>
      <c r="F4" s="39">
        <v>392</v>
      </c>
      <c r="G4" s="39">
        <v>380</v>
      </c>
      <c r="H4" s="39">
        <v>369</v>
      </c>
      <c r="I4" s="39">
        <v>358</v>
      </c>
    </row>
    <row r="5" spans="1:9" ht="17.25" thickTop="1" thickBot="1" x14ac:dyDescent="0.3">
      <c r="A5" s="5" t="s">
        <v>13</v>
      </c>
      <c r="B5" s="1"/>
      <c r="C5" s="6"/>
      <c r="D5" s="12" t="s">
        <v>6</v>
      </c>
      <c r="E5" s="39">
        <v>269</v>
      </c>
      <c r="F5" s="39">
        <v>261</v>
      </c>
      <c r="G5" s="39">
        <v>253</v>
      </c>
      <c r="H5" s="39">
        <v>245</v>
      </c>
      <c r="I5" s="39">
        <v>238</v>
      </c>
    </row>
    <row r="6" spans="1:9" ht="16.5" thickTop="1" x14ac:dyDescent="0.25">
      <c r="A6" s="40" t="s">
        <v>18</v>
      </c>
      <c r="B6" s="41"/>
      <c r="C6" s="6"/>
      <c r="D6" s="12" t="s">
        <v>7</v>
      </c>
      <c r="E6" s="39">
        <v>216</v>
      </c>
      <c r="F6" s="39">
        <v>210</v>
      </c>
      <c r="G6" s="39">
        <v>204</v>
      </c>
      <c r="H6" s="39">
        <v>198</v>
      </c>
      <c r="I6" s="39">
        <v>192</v>
      </c>
    </row>
    <row r="7" spans="1:9" ht="15.75" hidden="1" thickTop="1" x14ac:dyDescent="0.25">
      <c r="A7" s="13" t="s">
        <v>9</v>
      </c>
      <c r="B7" s="14">
        <f>SUM(B3:B6)</f>
        <v>0</v>
      </c>
      <c r="C7" s="6"/>
      <c r="D7" s="6" t="s">
        <v>10</v>
      </c>
      <c r="E7" s="15">
        <f>ROUND(80%*E4*20,0)/20</f>
        <v>323.2</v>
      </c>
      <c r="F7" s="15">
        <f>ROUND(80%*F4*20,0)/20</f>
        <v>313.60000000000002</v>
      </c>
      <c r="G7" s="15">
        <f>ROUND(80%*G4*20,0)/20</f>
        <v>304</v>
      </c>
      <c r="H7" s="15">
        <f>ROUND(80%*H4*20,0)/20</f>
        <v>295.2</v>
      </c>
      <c r="I7" s="15">
        <f>ROUND(80%*I4*20,0)/20</f>
        <v>286.39999999999998</v>
      </c>
    </row>
    <row r="8" spans="1:9" ht="15.75" hidden="1" thickTop="1" x14ac:dyDescent="0.25">
      <c r="A8" s="16" t="s">
        <v>0</v>
      </c>
      <c r="B8" s="17">
        <f>DAY(B2)</f>
        <v>0</v>
      </c>
      <c r="C8" s="6"/>
      <c r="D8" s="6"/>
      <c r="E8" s="6"/>
      <c r="F8" s="6"/>
      <c r="G8" s="6"/>
      <c r="H8" s="6"/>
      <c r="I8" s="6"/>
    </row>
    <row r="9" spans="1:9" ht="15.75" hidden="1" thickTop="1" x14ac:dyDescent="0.25">
      <c r="A9" s="16" t="s">
        <v>1</v>
      </c>
      <c r="B9" s="17">
        <f>MONTH(B2)</f>
        <v>1</v>
      </c>
      <c r="C9" s="6"/>
      <c r="D9" s="6"/>
      <c r="E9" s="6"/>
      <c r="F9" s="6"/>
      <c r="G9" s="6"/>
      <c r="H9" s="6"/>
      <c r="I9" s="6"/>
    </row>
    <row r="10" spans="1:9" ht="15.75" hidden="1" thickTop="1" x14ac:dyDescent="0.25">
      <c r="A10" s="16" t="s">
        <v>2</v>
      </c>
      <c r="B10" s="18">
        <f>YEAR(B2)</f>
        <v>1900</v>
      </c>
      <c r="C10" s="6"/>
      <c r="D10" s="6"/>
      <c r="E10" s="6"/>
      <c r="F10" s="6"/>
      <c r="G10" s="6"/>
      <c r="H10" s="6"/>
      <c r="I10" s="6"/>
    </row>
    <row r="11" spans="1:9" s="21" customFormat="1" ht="30" customHeight="1" x14ac:dyDescent="0.2">
      <c r="A11" s="38" t="s">
        <v>19</v>
      </c>
      <c r="B11" s="19">
        <f>ROUND(B25*150%*20,0)/20</f>
        <v>0</v>
      </c>
      <c r="C11" s="20"/>
      <c r="D11" s="42" t="s">
        <v>20</v>
      </c>
      <c r="E11" s="42"/>
      <c r="F11" s="42"/>
      <c r="G11" s="42"/>
      <c r="H11" s="42"/>
      <c r="I11" s="42"/>
    </row>
    <row r="12" spans="1:9" s="21" customFormat="1" ht="30" customHeight="1" x14ac:dyDescent="0.25">
      <c r="A12" s="22" t="s">
        <v>8</v>
      </c>
      <c r="B12" s="23">
        <f>ROUND(B11*90%*20,0)/20</f>
        <v>0</v>
      </c>
      <c r="C12" s="20"/>
      <c r="D12" s="42"/>
      <c r="E12" s="42"/>
      <c r="F12" s="42"/>
      <c r="G12" s="42"/>
      <c r="H12" s="42"/>
      <c r="I12" s="42"/>
    </row>
    <row r="13" spans="1:9" s="21" customFormat="1" hidden="1" x14ac:dyDescent="0.25">
      <c r="A13" s="24" t="s">
        <v>4</v>
      </c>
      <c r="B13" s="25" t="str">
        <f>IF(B2="","",DATE(B10,(B9+13),B8))</f>
        <v/>
      </c>
      <c r="C13" s="20"/>
      <c r="D13" s="20"/>
      <c r="E13" s="20"/>
      <c r="F13" s="20"/>
      <c r="G13" s="20"/>
      <c r="H13" s="20"/>
      <c r="I13" s="20"/>
    </row>
    <row r="14" spans="1:9" s="21" customFormat="1" hidden="1" x14ac:dyDescent="0.25">
      <c r="A14" s="24" t="s">
        <v>0</v>
      </c>
      <c r="B14" s="26" t="e">
        <f>DAY(B13)</f>
        <v>#VALUE!</v>
      </c>
      <c r="C14" s="20"/>
      <c r="D14" s="20"/>
      <c r="E14" s="20"/>
      <c r="F14" s="20"/>
      <c r="G14" s="20"/>
      <c r="H14" s="20"/>
      <c r="I14" s="20"/>
    </row>
    <row r="15" spans="1:9" s="21" customFormat="1" hidden="1" x14ac:dyDescent="0.25">
      <c r="A15" s="24" t="s">
        <v>1</v>
      </c>
      <c r="B15" s="26" t="e">
        <f>MONTH(B13)</f>
        <v>#VALUE!</v>
      </c>
      <c r="C15" s="20"/>
      <c r="D15" s="20"/>
      <c r="E15" s="20"/>
      <c r="F15" s="20"/>
      <c r="G15" s="20"/>
      <c r="H15" s="20"/>
      <c r="I15" s="20"/>
    </row>
    <row r="16" spans="1:9" s="21" customFormat="1" hidden="1" x14ac:dyDescent="0.25">
      <c r="A16" s="24" t="s">
        <v>2</v>
      </c>
      <c r="B16" s="26" t="e">
        <f>YEAR(B13)</f>
        <v>#VALUE!</v>
      </c>
      <c r="C16" s="20"/>
      <c r="D16" s="20"/>
      <c r="E16" s="20"/>
      <c r="F16" s="20"/>
      <c r="G16" s="20"/>
      <c r="H16" s="20"/>
      <c r="I16" s="20"/>
    </row>
    <row r="17" spans="1:12" s="21" customFormat="1" ht="50.1" customHeight="1" x14ac:dyDescent="0.2">
      <c r="A17" s="22"/>
      <c r="B17" s="27" t="str">
        <f>IF(B2="","",IF(B8&lt;7,DATE(B16,B15,1),DATE(B16,(B15+1),1)))</f>
        <v/>
      </c>
      <c r="C17" s="20"/>
      <c r="D17" s="28" t="s">
        <v>30</v>
      </c>
      <c r="E17" s="29"/>
      <c r="F17" s="29"/>
      <c r="G17" s="29"/>
      <c r="H17" s="29"/>
      <c r="I17" s="29"/>
    </row>
    <row r="18" spans="1:12" s="21" customFormat="1" ht="30" customHeight="1" x14ac:dyDescent="0.25">
      <c r="A18" s="30" t="s">
        <v>29</v>
      </c>
      <c r="B18" s="31">
        <f>ROUND(B25*125%*20,0)/20</f>
        <v>0</v>
      </c>
      <c r="C18" s="20"/>
      <c r="D18" s="42" t="s">
        <v>26</v>
      </c>
      <c r="E18" s="42"/>
      <c r="F18" s="42"/>
      <c r="G18" s="42"/>
      <c r="H18" s="42"/>
      <c r="I18" s="42"/>
    </row>
    <row r="19" spans="1:12" s="21" customFormat="1" ht="38.25" customHeight="1" x14ac:dyDescent="0.25">
      <c r="A19" s="22" t="s">
        <v>8</v>
      </c>
      <c r="B19" s="23">
        <f>ROUND(B18*90%*20,0)/20</f>
        <v>0</v>
      </c>
      <c r="C19" s="20"/>
      <c r="D19" s="42" t="s">
        <v>24</v>
      </c>
      <c r="E19" s="42"/>
      <c r="F19" s="42"/>
      <c r="G19" s="42"/>
      <c r="H19" s="42"/>
      <c r="I19" s="42"/>
    </row>
    <row r="20" spans="1:12" s="21" customFormat="1" hidden="1" x14ac:dyDescent="0.25">
      <c r="A20" s="24" t="s">
        <v>3</v>
      </c>
      <c r="B20" s="25" t="str">
        <f>IF(B2="","",DATE(B10,(B9+18),B8))</f>
        <v/>
      </c>
      <c r="C20" s="20"/>
      <c r="D20" s="29"/>
      <c r="E20" s="29"/>
      <c r="F20" s="29"/>
      <c r="G20" s="29"/>
      <c r="H20" s="29"/>
      <c r="I20" s="29"/>
    </row>
    <row r="21" spans="1:12" s="21" customFormat="1" hidden="1" x14ac:dyDescent="0.25">
      <c r="A21" s="24" t="s">
        <v>0</v>
      </c>
      <c r="B21" s="26" t="e">
        <f>DAY(B20)</f>
        <v>#VALUE!</v>
      </c>
      <c r="C21" s="20"/>
      <c r="D21" s="29"/>
      <c r="E21" s="29"/>
      <c r="F21" s="29"/>
      <c r="G21" s="29"/>
      <c r="H21" s="29"/>
      <c r="I21" s="29"/>
    </row>
    <row r="22" spans="1:12" s="21" customFormat="1" hidden="1" x14ac:dyDescent="0.25">
      <c r="A22" s="24" t="s">
        <v>1</v>
      </c>
      <c r="B22" s="26" t="e">
        <f>MONTH(B20)</f>
        <v>#VALUE!</v>
      </c>
      <c r="C22" s="20"/>
      <c r="D22" s="29"/>
      <c r="E22" s="29"/>
      <c r="F22" s="29"/>
      <c r="G22" s="29"/>
      <c r="H22" s="29"/>
      <c r="I22" s="29"/>
    </row>
    <row r="23" spans="1:12" s="21" customFormat="1" hidden="1" x14ac:dyDescent="0.25">
      <c r="A23" s="24" t="s">
        <v>2</v>
      </c>
      <c r="B23" s="26" t="e">
        <f>YEAR(B20)</f>
        <v>#VALUE!</v>
      </c>
      <c r="C23" s="20"/>
      <c r="D23" s="29"/>
      <c r="E23" s="29"/>
      <c r="F23" s="29"/>
      <c r="G23" s="29"/>
      <c r="H23" s="29"/>
      <c r="I23" s="29"/>
    </row>
    <row r="24" spans="1:12" s="21" customFormat="1" ht="50.1" customHeight="1" x14ac:dyDescent="0.25">
      <c r="A24" s="22" t="s">
        <v>31</v>
      </c>
      <c r="B24" s="27" t="str">
        <f>IF(B2="","",IF(B14&lt;7,DATE(B23,B22,1),DATE(B23,(B22+1),1)))</f>
        <v/>
      </c>
      <c r="C24" s="20"/>
      <c r="D24" s="43" t="s">
        <v>25</v>
      </c>
      <c r="E24" s="43"/>
      <c r="F24" s="43"/>
      <c r="G24" s="43"/>
      <c r="H24" s="43"/>
      <c r="I24" s="43"/>
    </row>
    <row r="25" spans="1:12" s="21" customFormat="1" ht="30" customHeight="1" x14ac:dyDescent="0.25">
      <c r="A25" s="32" t="s">
        <v>28</v>
      </c>
      <c r="B25" s="31">
        <f>ROUND((IF(B7=1,B6*$E$4*80%+B3*$E$4+B4*$E$5+B5*$E$6,IF(B7=2,B3*$F$4+B6*$F$4*80%+B4*$F$5+B5*$F$6,IF(B7=3,B3*$G$4+B6*$G$4*80%+B4*$G$5+B5*$G$6,IF(B7=4,B3*$H$4+B6*$H$4*80%+B4*$H$5+B5*$H$6,IF(B7=5,B3*$I$4+B6*$I$4*80%+B4*$I$5+B5*$I$6,0))))))*20,0)/20</f>
        <v>0</v>
      </c>
      <c r="C25" s="20"/>
      <c r="D25" s="43"/>
      <c r="E25" s="43"/>
      <c r="F25" s="43"/>
      <c r="G25" s="43"/>
      <c r="H25" s="43"/>
      <c r="I25" s="43"/>
    </row>
    <row r="26" spans="1:12" s="21" customFormat="1" ht="30" customHeight="1" x14ac:dyDescent="0.25">
      <c r="A26" s="33" t="s">
        <v>8</v>
      </c>
      <c r="B26" s="19">
        <f>ROUND(B25*90%*20,0)/20</f>
        <v>0</v>
      </c>
      <c r="C26" s="20"/>
      <c r="D26" s="42" t="s">
        <v>22</v>
      </c>
      <c r="E26" s="42"/>
      <c r="F26" s="42"/>
      <c r="G26" s="42"/>
      <c r="H26" s="42"/>
      <c r="I26" s="42"/>
    </row>
    <row r="27" spans="1:12" x14ac:dyDescent="0.25">
      <c r="A27" s="6"/>
      <c r="B27" s="6"/>
      <c r="C27" s="6"/>
      <c r="D27" s="29" t="s">
        <v>21</v>
      </c>
      <c r="E27" s="29"/>
      <c r="F27" s="29"/>
      <c r="G27" s="29"/>
      <c r="H27" s="29"/>
      <c r="I27" s="29"/>
    </row>
    <row r="28" spans="1:12" x14ac:dyDescent="0.25">
      <c r="A28" s="34" t="s">
        <v>14</v>
      </c>
      <c r="B28" s="6"/>
      <c r="C28" s="6"/>
      <c r="D28" s="29" t="s">
        <v>23</v>
      </c>
      <c r="E28" s="29"/>
      <c r="F28" s="29"/>
      <c r="G28" s="29"/>
      <c r="H28" s="29"/>
      <c r="I28" s="29"/>
    </row>
    <row r="32" spans="1:12" ht="18.75" x14ac:dyDescent="0.3">
      <c r="L32" s="35"/>
    </row>
    <row r="33" spans="12:13" ht="17.25" x14ac:dyDescent="0.3">
      <c r="L33" s="36"/>
      <c r="M33" s="36"/>
    </row>
    <row r="34" spans="12:13" ht="18.75" x14ac:dyDescent="0.3">
      <c r="L34" s="35"/>
    </row>
    <row r="35" spans="12:13" ht="17.25" x14ac:dyDescent="0.3">
      <c r="L35" s="36"/>
      <c r="M35" s="36"/>
    </row>
    <row r="36" spans="12:13" ht="18.75" x14ac:dyDescent="0.3">
      <c r="L36" s="35"/>
    </row>
    <row r="37" spans="12:13" ht="17.25" x14ac:dyDescent="0.3">
      <c r="L37" s="37"/>
    </row>
  </sheetData>
  <sheetProtection algorithmName="SHA-512" hashValue="JYzJa6gv4WVcpEfOxTaglvbleh2JSsJHNNd4Pywp8qCb81LFhGSqEUOXe7r1gd955JPOo+Al6qfvADIIOHURrg==" saltValue="jF4ZyxB2N0GepvpLmYmioA==" spinCount="100000" sheet="1" objects="1" scenarios="1"/>
  <mergeCells count="5">
    <mergeCell ref="D11:I12"/>
    <mergeCell ref="D19:I19"/>
    <mergeCell ref="D24:I25"/>
    <mergeCell ref="D26:I26"/>
    <mergeCell ref="D18:I18"/>
  </mergeCells>
  <conditionalFormatting sqref="A11:B12">
    <cfRule type="expression" dxfId="5" priority="7">
      <formula>TODAY()&lt;$B$17</formula>
    </cfRule>
  </conditionalFormatting>
  <conditionalFormatting sqref="A18:B19">
    <cfRule type="expression" dxfId="4" priority="4">
      <formula>AND(TODAY()&lt;$B$24,TODAY()&gt;=$B$13)</formula>
    </cfRule>
  </conditionalFormatting>
  <conditionalFormatting sqref="A25:B26">
    <cfRule type="expression" dxfId="3" priority="5">
      <formula>TODAY()&gt;=$B$24</formula>
    </cfRule>
  </conditionalFormatting>
  <conditionalFormatting sqref="A11:B26">
    <cfRule type="expression" dxfId="2" priority="3">
      <formula>$B$2=""</formula>
    </cfRule>
  </conditionalFormatting>
  <conditionalFormatting sqref="A11:B17">
    <cfRule type="expression" dxfId="1" priority="2">
      <formula>AND(TODAY()&lt;$B$24,TODAY()&gt;=$B$13)</formula>
    </cfRule>
  </conditionalFormatting>
  <conditionalFormatting sqref="A11:B24">
    <cfRule type="expression" dxfId="0" priority="1">
      <formula>TODAY()&gt;=$B$24</formula>
    </cfRule>
  </conditionalFormatting>
  <pageMargins left="0.7" right="0.71875" top="1.8854166666666667" bottom="0.59375" header="0.3" footer="0.3"/>
  <pageSetup paperSize="9" orientation="landscape" r:id="rId1"/>
  <headerFooter>
    <oddHeader>&amp;L&amp;G</oddHeader>
    <oddFooter>&amp;L&amp;"Arial,Standard"&amp;8&amp;D&amp;R&amp;"Arial,Standard"&amp;8Die Preise wurden vom Vorstand im November 2009 genehmigt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Preise KiTa Chlostergarte 2015</vt:lpstr>
      <vt:lpstr>Tabelle1</vt:lpstr>
    </vt:vector>
  </TitlesOfParts>
  <Company>Zuhause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Marlis Etter-Keil</cp:lastModifiedBy>
  <cp:lastPrinted>2009-12-10T12:17:50Z</cp:lastPrinted>
  <dcterms:created xsi:type="dcterms:W3CDTF">2009-09-14T18:58:34Z</dcterms:created>
  <dcterms:modified xsi:type="dcterms:W3CDTF">2016-02-29T09:00:32Z</dcterms:modified>
</cp:coreProperties>
</file>